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270" windowHeight="10920" activeTab="0"/>
  </bookViews>
  <sheets>
    <sheet name="Ваш Прайс" sheetId="1" r:id="rId1"/>
  </sheets>
  <definedNames>
    <definedName name="Excel_BuiltIn_Print_Area_1">#REF!</definedName>
    <definedName name="Excel_BuiltIn_Print_Area_1_1">#REF!</definedName>
    <definedName name="Excel_BuiltIn_Print_Area_1_1_1">'Ваш Прайс'!$A$1:$D$48</definedName>
    <definedName name="Excel_BuiltIn_Print_Area_2">#REF!</definedName>
    <definedName name="Excel_BuiltIn_Print_Area_3">'Ваш Прайс'!$A$1:$D$45</definedName>
    <definedName name="_xlnm.Print_Area" localSheetId="0">'Ваш Прайс'!$A$1:$P$48</definedName>
  </definedNames>
  <calcPr fullCalcOnLoad="1"/>
</workbook>
</file>

<file path=xl/sharedStrings.xml><?xml version="1.0" encoding="utf-8"?>
<sst xmlns="http://schemas.openxmlformats.org/spreadsheetml/2006/main" count="132" uniqueCount="97">
  <si>
    <t>Тип ХОУ</t>
  </si>
  <si>
    <t>Тип автомобиля, изотермического фургона</t>
  </si>
  <si>
    <t>Достигаемое охлаждение</t>
  </si>
  <si>
    <r>
      <t>Хладопроизводительность</t>
    </r>
    <r>
      <rPr>
        <b/>
        <sz val="14"/>
        <rFont val="Arial"/>
        <family val="2"/>
      </rPr>
      <t>, Вт</t>
    </r>
  </si>
  <si>
    <t>Серия 07</t>
  </si>
  <si>
    <t>Серия 07Т</t>
  </si>
  <si>
    <t>800-700</t>
  </si>
  <si>
    <t>1800-700</t>
  </si>
  <si>
    <t>Серия 1</t>
  </si>
  <si>
    <t>Серия 1Т</t>
  </si>
  <si>
    <t>1500-800</t>
  </si>
  <si>
    <t>2400-800</t>
  </si>
  <si>
    <t>Серия 2**</t>
  </si>
  <si>
    <t>Серия 2Т**</t>
  </si>
  <si>
    <t>1700-900</t>
  </si>
  <si>
    <t>3000-900</t>
  </si>
  <si>
    <t>Серия 3</t>
  </si>
  <si>
    <t>Серия 3Т</t>
  </si>
  <si>
    <t>2000-1200</t>
  </si>
  <si>
    <t>3700-1200</t>
  </si>
  <si>
    <t>Серия 4***</t>
  </si>
  <si>
    <t>Серия 4Т***</t>
  </si>
  <si>
    <t>2300-1200</t>
  </si>
  <si>
    <t>4700-1200</t>
  </si>
  <si>
    <t>Серия 5</t>
  </si>
  <si>
    <t>3000-1400</t>
  </si>
  <si>
    <t>5000-1400</t>
  </si>
  <si>
    <t>Стендбай</t>
  </si>
  <si>
    <t>12 / 24 V</t>
  </si>
  <si>
    <r>
      <t>отсек 2 (5-7  м</t>
    </r>
    <r>
      <rPr>
        <b/>
        <vertAlign val="superscript"/>
        <sz val="10"/>
        <rFont val="Arial"/>
        <family val="2"/>
      </rPr>
      <t>3</t>
    </r>
    <r>
      <rPr>
        <b/>
        <sz val="8"/>
        <rFont val="Journal"/>
        <family val="0"/>
      </rPr>
      <t xml:space="preserve"> </t>
    </r>
    <r>
      <rPr>
        <b/>
        <sz val="10"/>
        <rFont val="Arial"/>
        <family val="2"/>
      </rPr>
      <t>)</t>
    </r>
  </si>
  <si>
    <t>Серия 4М</t>
  </si>
  <si>
    <r>
      <t>отсек 1 (5-8  м</t>
    </r>
    <r>
      <rPr>
        <b/>
        <vertAlign val="superscript"/>
        <sz val="10"/>
        <rFont val="Arial"/>
        <family val="2"/>
      </rPr>
      <t>3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</si>
  <si>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отсек 2 (8-12  м</t>
    </r>
    <r>
      <rPr>
        <b/>
        <vertAlign val="superscript"/>
        <sz val="10"/>
        <rFont val="Arial"/>
        <family val="2"/>
      </rPr>
      <t>3</t>
    </r>
    <r>
      <rPr>
        <b/>
        <sz val="8"/>
        <rFont val="Journal"/>
        <family val="0"/>
      </rPr>
      <t xml:space="preserve"> </t>
    </r>
    <r>
      <rPr>
        <b/>
        <sz val="10"/>
        <rFont val="Arial"/>
        <family val="2"/>
      </rPr>
      <t>)</t>
    </r>
  </si>
  <si>
    <t>** Конденсорный блок монтируется в подкапотное пространство автомобиля. Монтаж производится на предварительно утепленный цельнометаллический фургон</t>
  </si>
  <si>
    <t xml:space="preserve">*** Для регионов с высокими летними температурами (от +35С и выше) рекомендуем использовать серии с приставкой "ЮГ".    </t>
  </si>
  <si>
    <t>Цена серии с приставкой "ЮГ" выше указанного прайс-листа для С2 и С2Т - 80 EUR, для серии С4 и С4Т - 120 EUR.</t>
  </si>
  <si>
    <r>
      <t>0</t>
    </r>
    <r>
      <rPr>
        <b/>
        <vertAlign val="superscript"/>
        <sz val="16"/>
        <rFont val="Arial Cyr"/>
        <family val="2"/>
      </rPr>
      <t>0</t>
    </r>
    <r>
      <rPr>
        <b/>
        <sz val="16"/>
        <rFont val="Arial Cyr"/>
        <family val="2"/>
      </rPr>
      <t>С   ---   - 20</t>
    </r>
    <r>
      <rPr>
        <b/>
        <vertAlign val="superscript"/>
        <sz val="16"/>
        <rFont val="Arial Cyr"/>
        <family val="2"/>
      </rPr>
      <t>0</t>
    </r>
    <r>
      <rPr>
        <b/>
        <sz val="16"/>
        <rFont val="Arial Cyr"/>
        <family val="2"/>
      </rPr>
      <t>С</t>
    </r>
  </si>
  <si>
    <r>
      <t>-20</t>
    </r>
    <r>
      <rPr>
        <b/>
        <vertAlign val="superscript"/>
        <sz val="15"/>
        <rFont val="Arial"/>
        <family val="2"/>
      </rPr>
      <t>0</t>
    </r>
    <r>
      <rPr>
        <b/>
        <sz val="15"/>
        <rFont val="Arial"/>
        <family val="2"/>
      </rPr>
      <t>С</t>
    </r>
  </si>
  <si>
    <r>
      <t>отсек 1 (3-5  м</t>
    </r>
    <r>
      <rPr>
        <b/>
        <vertAlign val="superscript"/>
        <sz val="15"/>
        <rFont val="Arial"/>
        <family val="2"/>
      </rPr>
      <t>3</t>
    </r>
    <r>
      <rPr>
        <b/>
        <sz val="15"/>
        <rFont val="Arial"/>
        <family val="2"/>
      </rPr>
      <t xml:space="preserve"> ) </t>
    </r>
  </si>
  <si>
    <r>
      <t>0</t>
    </r>
    <r>
      <rPr>
        <b/>
        <vertAlign val="superscript"/>
        <sz val="15"/>
        <rFont val="Arial"/>
        <family val="2"/>
      </rPr>
      <t>0</t>
    </r>
    <r>
      <rPr>
        <b/>
        <sz val="15"/>
        <rFont val="Arial"/>
        <family val="2"/>
      </rPr>
      <t>С/-5</t>
    </r>
    <r>
      <rPr>
        <b/>
        <vertAlign val="superscript"/>
        <sz val="15"/>
        <rFont val="Arial"/>
        <family val="2"/>
      </rPr>
      <t>o</t>
    </r>
    <r>
      <rPr>
        <b/>
        <sz val="15"/>
        <rFont val="Arial"/>
        <family val="2"/>
      </rPr>
      <t>C</t>
    </r>
  </si>
  <si>
    <t>Серия 07Air</t>
  </si>
  <si>
    <t>Серия 07Airmax</t>
  </si>
  <si>
    <t>Серия 5Тmax</t>
  </si>
  <si>
    <t>Серия 5Т</t>
  </si>
  <si>
    <r>
      <t>6 м</t>
    </r>
    <r>
      <rPr>
        <vertAlign val="superscript"/>
        <sz val="16"/>
        <rFont val="Arial"/>
        <family val="2"/>
      </rPr>
      <t>3</t>
    </r>
  </si>
  <si>
    <r>
      <t>-20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</si>
  <si>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r>
      <t>8 м</t>
    </r>
    <r>
      <rPr>
        <vertAlign val="superscript"/>
        <sz val="16"/>
        <rFont val="Arial"/>
        <family val="2"/>
      </rPr>
      <t>3</t>
    </r>
  </si>
  <si>
    <r>
      <t>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</si>
  <si>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r>
      <t>8м</t>
    </r>
    <r>
      <rPr>
        <vertAlign val="superscript"/>
        <sz val="16"/>
        <rFont val="Arial"/>
        <family val="2"/>
      </rPr>
      <t>3</t>
    </r>
  </si>
  <si>
    <r>
      <t>12м</t>
    </r>
    <r>
      <rPr>
        <vertAlign val="superscript"/>
        <sz val="16"/>
        <rFont val="Arial"/>
        <family val="2"/>
      </rPr>
      <t>3</t>
    </r>
  </si>
  <si>
    <r>
      <t>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С.</t>
    </r>
  </si>
  <si>
    <r>
      <t>11м</t>
    </r>
    <r>
      <rPr>
        <vertAlign val="superscript"/>
        <sz val="16"/>
        <rFont val="Arial"/>
        <family val="2"/>
      </rPr>
      <t>3</t>
    </r>
  </si>
  <si>
    <r>
      <t>16м</t>
    </r>
    <r>
      <rPr>
        <vertAlign val="superscript"/>
        <sz val="16"/>
        <rFont val="Arial"/>
        <family val="2"/>
      </rPr>
      <t>3</t>
    </r>
  </si>
  <si>
    <r>
      <t>20м</t>
    </r>
    <r>
      <rPr>
        <vertAlign val="superscript"/>
        <sz val="16"/>
        <rFont val="Arial"/>
        <family val="2"/>
      </rPr>
      <t>3</t>
    </r>
  </si>
  <si>
    <r>
      <t>18-20м</t>
    </r>
    <r>
      <rPr>
        <vertAlign val="superscript"/>
        <sz val="16"/>
        <rFont val="Arial"/>
        <family val="2"/>
      </rPr>
      <t>3</t>
    </r>
  </si>
  <si>
    <r>
      <t>28м</t>
    </r>
    <r>
      <rPr>
        <vertAlign val="superscript"/>
        <sz val="16"/>
        <rFont val="Arial"/>
        <family val="2"/>
      </rPr>
      <t>3</t>
    </r>
  </si>
  <si>
    <r>
      <t>30м</t>
    </r>
    <r>
      <rPr>
        <vertAlign val="superscript"/>
        <sz val="16"/>
        <rFont val="Arial"/>
        <family val="2"/>
      </rPr>
      <t>3</t>
    </r>
  </si>
  <si>
    <r>
      <t>43м</t>
    </r>
    <r>
      <rPr>
        <vertAlign val="superscript"/>
        <sz val="16"/>
        <rFont val="Arial"/>
        <family val="2"/>
      </rPr>
      <t>3</t>
    </r>
  </si>
  <si>
    <r>
      <t xml:space="preserve">  до 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 xml:space="preserve"> С</t>
    </r>
  </si>
  <si>
    <r>
      <t>до +7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</si>
  <si>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r>
      <t>2500 при +7</t>
    </r>
    <r>
      <rPr>
        <b/>
        <vertAlign val="superscript"/>
        <sz val="16"/>
        <rFont val="Arial Cyr"/>
        <family val="0"/>
      </rPr>
      <t>0</t>
    </r>
    <r>
      <rPr>
        <b/>
        <sz val="16"/>
        <rFont val="Arial Cyr"/>
        <family val="2"/>
      </rPr>
      <t xml:space="preserve">С </t>
    </r>
  </si>
  <si>
    <r>
      <t xml:space="preserve">0 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 /+5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</si>
  <si>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r>
      <t>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С/+5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</si>
  <si>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r>
      <t>- 20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С/+5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С</t>
    </r>
  </si>
  <si>
    <t>Стендбай для С5</t>
  </si>
  <si>
    <r>
      <t xml:space="preserve"> Мультитемпературные Рефрижераторные установки
</t>
    </r>
    <r>
      <rPr>
        <sz val="10"/>
        <rFont val="Arial"/>
        <family val="2"/>
      </rPr>
      <t>Предназначены для установки на изотермический фургон, имеющий 2 изолированных отсека. Обеспечивает поддержание различных                                                                                                       температурных режимов в двух отсеках фургона независимо друг от друга.</t>
    </r>
  </si>
  <si>
    <t>--------</t>
  </si>
  <si>
    <t>Прайс-лист</t>
  </si>
  <si>
    <t>Серия 5М</t>
  </si>
  <si>
    <t>Серия 5 max</t>
  </si>
  <si>
    <t>3400 - 1800</t>
  </si>
  <si>
    <t>6000 - 1800</t>
  </si>
  <si>
    <t>220 В</t>
  </si>
  <si>
    <t>380 В</t>
  </si>
  <si>
    <t>24 V</t>
  </si>
  <si>
    <r>
      <t>5 м</t>
    </r>
    <r>
      <rPr>
        <vertAlign val="superscript"/>
        <sz val="16"/>
        <rFont val="Arial"/>
        <family val="2"/>
      </rPr>
      <t>3</t>
    </r>
  </si>
  <si>
    <r>
      <t>до 9 м</t>
    </r>
    <r>
      <rPr>
        <b/>
        <vertAlign val="superscript"/>
        <sz val="16"/>
        <rFont val="Arial"/>
        <family val="2"/>
      </rPr>
      <t>3</t>
    </r>
  </si>
  <si>
    <r>
      <t>9 м</t>
    </r>
    <r>
      <rPr>
        <b/>
        <vertAlign val="superscript"/>
        <sz val="16"/>
        <rFont val="Arial"/>
        <family val="2"/>
      </rPr>
      <t>3</t>
    </r>
  </si>
  <si>
    <r>
      <t>30м</t>
    </r>
    <r>
      <rPr>
        <b/>
        <vertAlign val="superscript"/>
        <sz val="16"/>
        <rFont val="Arial"/>
        <family val="2"/>
      </rPr>
      <t>3</t>
    </r>
  </si>
  <si>
    <r>
      <t>43м</t>
    </r>
    <r>
      <rPr>
        <b/>
        <vertAlign val="superscript"/>
        <sz val="16"/>
        <rFont val="Arial"/>
        <family val="2"/>
      </rPr>
      <t>3</t>
    </r>
  </si>
  <si>
    <r>
      <t>40 м</t>
    </r>
    <r>
      <rPr>
        <b/>
        <vertAlign val="superscript"/>
        <sz val="16"/>
        <rFont val="Arial"/>
        <family val="2"/>
      </rPr>
      <t>3</t>
    </r>
  </si>
  <si>
    <r>
      <t>40м</t>
    </r>
    <r>
      <rPr>
        <b/>
        <vertAlign val="superscript"/>
        <sz val="16"/>
        <rFont val="Arial"/>
        <family val="2"/>
      </rPr>
      <t>3</t>
    </r>
  </si>
  <si>
    <r>
      <t>50м</t>
    </r>
    <r>
      <rPr>
        <b/>
        <vertAlign val="superscript"/>
        <sz val="16"/>
        <rFont val="Arial"/>
        <family val="2"/>
      </rPr>
      <t>3</t>
    </r>
  </si>
  <si>
    <r>
      <t>50 м</t>
    </r>
    <r>
      <rPr>
        <b/>
        <vertAlign val="superscript"/>
        <sz val="16"/>
        <rFont val="Arial"/>
        <family val="2"/>
      </rPr>
      <t>3</t>
    </r>
  </si>
  <si>
    <t>Действителен с 10.02.2014 г.</t>
  </si>
  <si>
    <t>Контрактная цена без НДС</t>
  </si>
  <si>
    <t>Транспортные расходы и расходы на страхование товара, акциз</t>
  </si>
  <si>
    <t>Расходы по обслуживанию банковского кредита</t>
  </si>
  <si>
    <t>Установка</t>
  </si>
  <si>
    <t>Стоимость оприходования товара</t>
  </si>
  <si>
    <t>Итого затрат</t>
  </si>
  <si>
    <t>Прибыль (20%)</t>
  </si>
  <si>
    <t>Отпускная цена без НДС</t>
  </si>
  <si>
    <t>НДС по ставке 20 %</t>
  </si>
  <si>
    <t>Отпускная цена c НДС</t>
  </si>
  <si>
    <t>Отпускная цена с НДС , евро без монтажа</t>
  </si>
  <si>
    <t xml:space="preserve">Монтаж ХОУ , евро с НДС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</si>
</sst>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58">
    <font>
      <sz val="10"/>
      <name val="Arial"/>
      <family val="2"/>
    </font>
    <font>
      <sz val="10"/>
      <name val="Arial Cyr"/>
      <family val="2"/>
    </font>
    <font>
      <i/>
      <sz val="16"/>
      <name val="Arial Cyr"/>
      <family val="2"/>
    </font>
    <font>
      <b/>
      <i/>
      <sz val="10"/>
      <name val="Arial Cyr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 Cyr"/>
      <family val="2"/>
    </font>
    <font>
      <b/>
      <sz val="16"/>
      <name val="Arial Cyr"/>
      <family val="2"/>
    </font>
    <font>
      <b/>
      <vertAlign val="superscript"/>
      <sz val="15"/>
      <name val="Arial"/>
      <family val="2"/>
    </font>
    <font>
      <b/>
      <sz val="15"/>
      <name val="Arial"/>
      <family val="2"/>
    </font>
    <font>
      <b/>
      <vertAlign val="superscript"/>
      <sz val="10"/>
      <name val="Arial"/>
      <family val="2"/>
    </font>
    <font>
      <b/>
      <sz val="8"/>
      <name val="Journ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 Cyr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b/>
      <u val="single"/>
      <sz val="4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48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48"/>
      <color theme="1" tint="0.49998000264167786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7" fillId="37" borderId="0" xfId="0" applyFont="1" applyFill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49" fontId="7" fillId="38" borderId="17" xfId="0" applyNumberFormat="1" applyFont="1" applyFill="1" applyBorder="1" applyAlignment="1">
      <alignment horizontal="center" vertical="center" wrapText="1"/>
    </xf>
    <xf numFmtId="0" fontId="7" fillId="38" borderId="17" xfId="0" applyFont="1" applyFill="1" applyBorder="1" applyAlignment="1" quotePrefix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3" fontId="7" fillId="39" borderId="12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6" fillId="40" borderId="18" xfId="0" applyFont="1" applyFill="1" applyBorder="1" applyAlignment="1">
      <alignment horizontal="center" vertical="center" wrapText="1"/>
    </xf>
    <xf numFmtId="0" fontId="16" fillId="40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quotePrefix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41" borderId="27" xfId="0" applyFont="1" applyFill="1" applyBorder="1" applyAlignment="1">
      <alignment horizontal="center" vertical="center" wrapText="1"/>
    </xf>
    <xf numFmtId="0" fontId="5" fillId="41" borderId="28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41" borderId="29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5" fillId="41" borderId="31" xfId="0" applyFont="1" applyFill="1" applyBorder="1" applyAlignment="1">
      <alignment horizontal="center" vertical="center" wrapText="1"/>
    </xf>
    <xf numFmtId="3" fontId="7" fillId="39" borderId="3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41" borderId="33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9" fillId="41" borderId="34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3" fontId="7" fillId="39" borderId="1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сер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60" zoomScaleNormal="75" zoomScalePageLayoutView="0" workbookViewId="0" topLeftCell="A1">
      <selection activeCell="R3" sqref="R3"/>
    </sheetView>
  </sheetViews>
  <sheetFormatPr defaultColWidth="9.140625" defaultRowHeight="12.75" outlineLevelCol="1"/>
  <cols>
    <col min="1" max="1" width="28.57421875" style="1" customWidth="1"/>
    <col min="2" max="2" width="25.57421875" style="1" customWidth="1"/>
    <col min="3" max="3" width="19.7109375" style="1" customWidth="1"/>
    <col min="4" max="4" width="29.57421875" style="1" customWidth="1"/>
    <col min="5" max="5" width="21.421875" style="1" hidden="1" customWidth="1" outlineLevel="1" collapsed="1"/>
    <col min="6" max="6" width="38.57421875" style="1" hidden="1" customWidth="1" outlineLevel="1"/>
    <col min="7" max="14" width="21.421875" style="1" hidden="1" customWidth="1" outlineLevel="1"/>
    <col min="15" max="15" width="21.421875" style="1" customWidth="1" outlineLevel="1"/>
    <col min="16" max="16" width="21.421875" style="1" customWidth="1"/>
    <col min="17" max="16384" width="9.140625" style="1" customWidth="1"/>
  </cols>
  <sheetData>
    <row r="1" spans="1:4" ht="66.75" customHeight="1" thickBot="1">
      <c r="A1" s="68" t="s">
        <v>67</v>
      </c>
      <c r="B1" s="33"/>
      <c r="C1" s="33"/>
      <c r="D1" s="33"/>
    </row>
    <row r="2" spans="1:2" ht="28.5" customHeight="1" hidden="1" thickBot="1">
      <c r="A2" s="16" t="s">
        <v>84</v>
      </c>
      <c r="B2" s="17"/>
    </row>
    <row r="3" spans="1:16" s="2" customFormat="1" ht="22.5" customHeight="1" thickBot="1">
      <c r="A3" s="46" t="s">
        <v>0</v>
      </c>
      <c r="B3" s="49" t="s">
        <v>1</v>
      </c>
      <c r="C3" s="52" t="s">
        <v>2</v>
      </c>
      <c r="D3" s="61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5" t="s">
        <v>95</v>
      </c>
      <c r="P3" s="56" t="s">
        <v>96</v>
      </c>
    </row>
    <row r="4" spans="1:16" s="2" customFormat="1" ht="12.75" customHeight="1" thickBot="1">
      <c r="A4" s="47"/>
      <c r="B4" s="50"/>
      <c r="C4" s="50"/>
      <c r="D4" s="62"/>
      <c r="E4" s="60"/>
      <c r="F4" s="60"/>
      <c r="G4" s="60"/>
      <c r="H4" s="60"/>
      <c r="I4" s="60"/>
      <c r="J4" s="60"/>
      <c r="K4" s="60"/>
      <c r="L4" s="60"/>
      <c r="M4" s="60"/>
      <c r="N4" s="60"/>
      <c r="O4" s="66"/>
      <c r="P4" s="57"/>
    </row>
    <row r="5" spans="1:16" s="2" customFormat="1" ht="12.75" customHeight="1" thickBot="1">
      <c r="A5" s="47"/>
      <c r="B5" s="50"/>
      <c r="C5" s="50"/>
      <c r="D5" s="62"/>
      <c r="E5" s="60"/>
      <c r="F5" s="60"/>
      <c r="G5" s="60"/>
      <c r="H5" s="60"/>
      <c r="I5" s="60"/>
      <c r="J5" s="60"/>
      <c r="K5" s="60"/>
      <c r="L5" s="60"/>
      <c r="M5" s="60"/>
      <c r="N5" s="60"/>
      <c r="O5" s="66"/>
      <c r="P5" s="57"/>
    </row>
    <row r="6" spans="1:16" s="2" customFormat="1" ht="12.75" customHeight="1" thickBot="1">
      <c r="A6" s="47"/>
      <c r="B6" s="50"/>
      <c r="C6" s="50"/>
      <c r="D6" s="63" t="s">
        <v>36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6"/>
      <c r="P6" s="57"/>
    </row>
    <row r="7" spans="1:16" s="2" customFormat="1" ht="38.25" customHeight="1" thickBot="1">
      <c r="A7" s="48"/>
      <c r="B7" s="51"/>
      <c r="C7" s="51"/>
      <c r="D7" s="64"/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66"/>
      <c r="P7" s="58"/>
    </row>
    <row r="8" spans="1:16" s="9" customFormat="1" ht="36" customHeight="1" thickBot="1">
      <c r="A8" s="7" t="s">
        <v>40</v>
      </c>
      <c r="B8" s="6" t="s">
        <v>76</v>
      </c>
      <c r="C8" s="6" t="s">
        <v>59</v>
      </c>
      <c r="D8" s="8" t="s">
        <v>60</v>
      </c>
      <c r="E8" s="59" t="e">
        <f>ROUND(#REF!/1.18*#REF!,0)</f>
        <v>#REF!</v>
      </c>
      <c r="F8" s="59">
        <f>ROUND(200000,0)</f>
        <v>200000</v>
      </c>
      <c r="G8" s="59" t="e">
        <f>ROUND(35/360*42*(E8*1.2+F8)/100,0)</f>
        <v>#REF!</v>
      </c>
      <c r="H8" s="59"/>
      <c r="I8" s="59" t="e">
        <f>G8+F8+E8+H8</f>
        <v>#REF!</v>
      </c>
      <c r="J8" s="59" t="e">
        <f aca="true" t="shared" si="0" ref="J8:J44">I8</f>
        <v>#REF!</v>
      </c>
      <c r="K8" s="59" t="e">
        <f aca="true" t="shared" si="1" ref="K8:K44">ROUND(J8*0.2,0)</f>
        <v>#REF!</v>
      </c>
      <c r="L8" s="59" t="e">
        <f>K8+J8</f>
        <v>#REF!</v>
      </c>
      <c r="M8" s="59" t="e">
        <f aca="true" t="shared" si="2" ref="M8:M44">L8*0.2</f>
        <v>#REF!</v>
      </c>
      <c r="N8" s="59" t="e">
        <f>M8+L8</f>
        <v>#REF!</v>
      </c>
      <c r="O8" s="59">
        <v>1365.9748579752368</v>
      </c>
      <c r="P8" s="67">
        <v>300</v>
      </c>
    </row>
    <row r="9" spans="1:16" s="9" customFormat="1" ht="48" customHeight="1" thickBot="1">
      <c r="A9" s="11" t="s">
        <v>41</v>
      </c>
      <c r="B9" s="12" t="s">
        <v>77</v>
      </c>
      <c r="C9" s="13" t="s">
        <v>58</v>
      </c>
      <c r="D9" s="14">
        <v>1600</v>
      </c>
      <c r="E9" s="30" t="e">
        <f>ROUND(#REF!/1.18*#REF!,0)</f>
        <v>#REF!</v>
      </c>
      <c r="F9" s="30">
        <f>ROUND(200000,0)</f>
        <v>200000</v>
      </c>
      <c r="G9" s="30" t="e">
        <f>ROUND(35/360*42*(E9*1.2+F9)/100,0)</f>
        <v>#REF!</v>
      </c>
      <c r="H9" s="30"/>
      <c r="I9" s="30" t="e">
        <f>G9+F9+E9+H9</f>
        <v>#REF!</v>
      </c>
      <c r="J9" s="30" t="e">
        <f t="shared" si="0"/>
        <v>#REF!</v>
      </c>
      <c r="K9" s="30" t="e">
        <f t="shared" si="1"/>
        <v>#REF!</v>
      </c>
      <c r="L9" s="30" t="e">
        <f>K9+J9</f>
        <v>#REF!</v>
      </c>
      <c r="M9" s="30" t="e">
        <f t="shared" si="2"/>
        <v>#REF!</v>
      </c>
      <c r="N9" s="30" t="e">
        <f>M9+L9</f>
        <v>#REF!</v>
      </c>
      <c r="O9" s="30">
        <v>1493.9883758193735</v>
      </c>
      <c r="P9" s="59">
        <v>300</v>
      </c>
    </row>
    <row r="10" spans="1:16" s="9" customFormat="1" ht="21.75" customHeight="1" thickBot="1">
      <c r="A10" s="45" t="s">
        <v>4</v>
      </c>
      <c r="B10" s="5" t="s">
        <v>75</v>
      </c>
      <c r="C10" s="5" t="s">
        <v>45</v>
      </c>
      <c r="D10" s="5">
        <v>800</v>
      </c>
      <c r="E10" s="30" t="e">
        <f>ROUND(#REF!/1.18*#REF!,0)</f>
        <v>#REF!</v>
      </c>
      <c r="F10" s="30">
        <f>ROUND(200000,0)</f>
        <v>200000</v>
      </c>
      <c r="G10" s="30" t="e">
        <f>ROUND(35/360*42*(E10*1.2+F10)/100,0)</f>
        <v>#REF!</v>
      </c>
      <c r="H10" s="30"/>
      <c r="I10" s="30" t="e">
        <f>G10+F10+E10+H10</f>
        <v>#REF!</v>
      </c>
      <c r="J10" s="30" t="e">
        <f t="shared" si="0"/>
        <v>#REF!</v>
      </c>
      <c r="K10" s="30" t="e">
        <f t="shared" si="1"/>
        <v>#REF!</v>
      </c>
      <c r="L10" s="30" t="e">
        <f>K10+J10</f>
        <v>#REF!</v>
      </c>
      <c r="M10" s="30" t="e">
        <f t="shared" si="2"/>
        <v>#REF!</v>
      </c>
      <c r="N10" s="30" t="e">
        <f>M10+L10</f>
        <v>#REF!</v>
      </c>
      <c r="O10" s="30">
        <v>1814.0223452294247</v>
      </c>
      <c r="P10" s="67">
        <v>300</v>
      </c>
    </row>
    <row r="11" spans="1:16" s="9" customFormat="1" ht="24" customHeight="1" thickBot="1">
      <c r="A11" s="45"/>
      <c r="B11" s="5" t="s">
        <v>46</v>
      </c>
      <c r="C11" s="5" t="s">
        <v>47</v>
      </c>
      <c r="D11" s="5">
        <v>1800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59">
        <v>300</v>
      </c>
    </row>
    <row r="12" spans="1:16" s="9" customFormat="1" ht="24" customHeight="1" thickBot="1">
      <c r="A12" s="43" t="s">
        <v>5</v>
      </c>
      <c r="B12" s="28" t="s">
        <v>44</v>
      </c>
      <c r="C12" s="15" t="s">
        <v>63</v>
      </c>
      <c r="D12" s="28" t="s">
        <v>6</v>
      </c>
      <c r="E12" s="30" t="e">
        <f>ROUND(#REF!/1.18*#REF!,0)</f>
        <v>#REF!</v>
      </c>
      <c r="F12" s="30">
        <f>ROUND(200000,0)</f>
        <v>200000</v>
      </c>
      <c r="G12" s="30" t="e">
        <f>ROUND(35/360*42*(E12*1.2+F12)/100,0)</f>
        <v>#REF!</v>
      </c>
      <c r="H12" s="30"/>
      <c r="I12" s="30" t="e">
        <f>G12+F12+E12+H12</f>
        <v>#REF!</v>
      </c>
      <c r="J12" s="30" t="e">
        <f t="shared" si="0"/>
        <v>#REF!</v>
      </c>
      <c r="K12" s="30" t="e">
        <f t="shared" si="1"/>
        <v>#REF!</v>
      </c>
      <c r="L12" s="30" t="e">
        <f>K12+J12</f>
        <v>#REF!</v>
      </c>
      <c r="M12" s="30" t="e">
        <f t="shared" si="2"/>
        <v>#REF!</v>
      </c>
      <c r="N12" s="30" t="e">
        <f>M12+L12</f>
        <v>#REF!</v>
      </c>
      <c r="O12" s="30">
        <v>2198.06298616169</v>
      </c>
      <c r="P12" s="67">
        <v>300</v>
      </c>
    </row>
    <row r="13" spans="1:16" s="9" customFormat="1" ht="24.75" customHeight="1" thickBot="1">
      <c r="A13" s="43"/>
      <c r="B13" s="28" t="s">
        <v>46</v>
      </c>
      <c r="C13" s="28" t="s">
        <v>47</v>
      </c>
      <c r="D13" s="28" t="s">
        <v>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59">
        <v>300</v>
      </c>
    </row>
    <row r="14" spans="1:16" s="9" customFormat="1" ht="24" customHeight="1" thickBot="1">
      <c r="A14" s="44" t="s">
        <v>8</v>
      </c>
      <c r="B14" s="4" t="s">
        <v>48</v>
      </c>
      <c r="C14" s="4" t="s">
        <v>45</v>
      </c>
      <c r="D14" s="4">
        <v>1500</v>
      </c>
      <c r="E14" s="30" t="e">
        <f>ROUND(#REF!/1.18*#REF!,0)</f>
        <v>#REF!</v>
      </c>
      <c r="F14" s="30">
        <f>ROUND(200000,0)</f>
        <v>200000</v>
      </c>
      <c r="G14" s="30" t="e">
        <f>ROUND(35/360*42*(E14*1.2+F14)/100,0)</f>
        <v>#REF!</v>
      </c>
      <c r="H14" s="30"/>
      <c r="I14" s="30" t="e">
        <f>G14+F14+E14+H14</f>
        <v>#REF!</v>
      </c>
      <c r="J14" s="30" t="e">
        <f t="shared" si="0"/>
        <v>#REF!</v>
      </c>
      <c r="K14" s="30" t="e">
        <f t="shared" si="1"/>
        <v>#REF!</v>
      </c>
      <c r="L14" s="30" t="e">
        <f>K14+J14</f>
        <v>#REF!</v>
      </c>
      <c r="M14" s="30" t="e">
        <f t="shared" si="2"/>
        <v>#REF!</v>
      </c>
      <c r="N14" s="30" t="e">
        <f>M14+L14</f>
        <v>#REF!</v>
      </c>
      <c r="O14" s="30">
        <v>1890.8304734158776</v>
      </c>
      <c r="P14" s="67">
        <v>300</v>
      </c>
    </row>
    <row r="15" spans="1:16" s="9" customFormat="1" ht="24" customHeight="1" thickBot="1">
      <c r="A15" s="44"/>
      <c r="B15" s="4" t="s">
        <v>49</v>
      </c>
      <c r="C15" s="4" t="s">
        <v>50</v>
      </c>
      <c r="D15" s="4">
        <v>2400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59">
        <v>300</v>
      </c>
    </row>
    <row r="16" spans="1:16" s="9" customFormat="1" ht="24" customHeight="1" thickBot="1">
      <c r="A16" s="32" t="s">
        <v>9</v>
      </c>
      <c r="B16" s="26" t="s">
        <v>48</v>
      </c>
      <c r="C16" s="15" t="s">
        <v>63</v>
      </c>
      <c r="D16" s="26" t="s">
        <v>10</v>
      </c>
      <c r="E16" s="30" t="e">
        <f>ROUND(#REF!/1.18*#REF!,0)</f>
        <v>#REF!</v>
      </c>
      <c r="F16" s="30">
        <f>ROUND(200000,0)</f>
        <v>200000</v>
      </c>
      <c r="G16" s="30" t="e">
        <f>ROUND(35/360*42*(E16*1.2+F16)/100,0)</f>
        <v>#REF!</v>
      </c>
      <c r="H16" s="30"/>
      <c r="I16" s="30" t="e">
        <f>G16+F16+E16+H16</f>
        <v>#REF!</v>
      </c>
      <c r="J16" s="30" t="e">
        <f t="shared" si="0"/>
        <v>#REF!</v>
      </c>
      <c r="K16" s="30" t="e">
        <f t="shared" si="1"/>
        <v>#REF!</v>
      </c>
      <c r="L16" s="30" t="e">
        <f>K16+J16</f>
        <v>#REF!</v>
      </c>
      <c r="M16" s="30" t="e">
        <f t="shared" si="2"/>
        <v>#REF!</v>
      </c>
      <c r="N16" s="30" t="e">
        <f>M16+L16</f>
        <v>#REF!</v>
      </c>
      <c r="O16" s="30">
        <v>2262.0697450837583</v>
      </c>
      <c r="P16" s="67">
        <v>300</v>
      </c>
    </row>
    <row r="17" spans="1:16" s="9" customFormat="1" ht="24" customHeight="1" thickBot="1">
      <c r="A17" s="32"/>
      <c r="B17" s="26" t="s">
        <v>49</v>
      </c>
      <c r="C17" s="15" t="s">
        <v>62</v>
      </c>
      <c r="D17" s="26" t="s">
        <v>11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59">
        <v>300</v>
      </c>
    </row>
    <row r="18" spans="1:16" s="9" customFormat="1" ht="24" customHeight="1" thickBot="1">
      <c r="A18" s="44" t="s">
        <v>12</v>
      </c>
      <c r="B18" s="4" t="s">
        <v>51</v>
      </c>
      <c r="C18" s="4" t="s">
        <v>45</v>
      </c>
      <c r="D18" s="4">
        <v>1700</v>
      </c>
      <c r="E18" s="30" t="e">
        <f>ROUND(#REF!/1.18*#REF!,0)</f>
        <v>#REF!</v>
      </c>
      <c r="F18" s="30">
        <f>ROUND(200000,0)</f>
        <v>200000</v>
      </c>
      <c r="G18" s="30" t="e">
        <f>ROUND(35/360*42*(E18*1.2+F18)/100,0)</f>
        <v>#REF!</v>
      </c>
      <c r="H18" s="30"/>
      <c r="I18" s="30" t="e">
        <f>G18+F18+E18+H18</f>
        <v>#REF!</v>
      </c>
      <c r="J18" s="30" t="e">
        <f t="shared" si="0"/>
        <v>#REF!</v>
      </c>
      <c r="K18" s="30" t="e">
        <f t="shared" si="1"/>
        <v>#REF!</v>
      </c>
      <c r="L18" s="30" t="e">
        <f>K18+J18</f>
        <v>#REF!</v>
      </c>
      <c r="M18" s="30" t="e">
        <f t="shared" si="2"/>
        <v>#REF!</v>
      </c>
      <c r="N18" s="30" t="e">
        <f>M18+L18</f>
        <v>#REF!</v>
      </c>
      <c r="O18" s="30">
        <v>2134.0562272396214</v>
      </c>
      <c r="P18" s="67">
        <v>300</v>
      </c>
    </row>
    <row r="19" spans="1:16" s="9" customFormat="1" ht="24" customHeight="1" thickBot="1">
      <c r="A19" s="44"/>
      <c r="B19" s="4" t="s">
        <v>52</v>
      </c>
      <c r="C19" s="4" t="s">
        <v>50</v>
      </c>
      <c r="D19" s="4">
        <v>3000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9">
        <v>300</v>
      </c>
    </row>
    <row r="20" spans="1:16" s="9" customFormat="1" ht="24" customHeight="1" thickBot="1">
      <c r="A20" s="32" t="s">
        <v>13</v>
      </c>
      <c r="B20" s="26" t="s">
        <v>51</v>
      </c>
      <c r="C20" s="15" t="s">
        <v>63</v>
      </c>
      <c r="D20" s="26" t="s">
        <v>14</v>
      </c>
      <c r="E20" s="30" t="e">
        <f>ROUND(#REF!/1.18*#REF!,0)</f>
        <v>#REF!</v>
      </c>
      <c r="F20" s="30">
        <f>ROUND(200000,0)</f>
        <v>200000</v>
      </c>
      <c r="G20" s="30" t="e">
        <f>ROUND(35/360*42*(E20*1.2+F20)/100,0)</f>
        <v>#REF!</v>
      </c>
      <c r="H20" s="30"/>
      <c r="I20" s="30" t="e">
        <f>G20+F20+E20+H20</f>
        <v>#REF!</v>
      </c>
      <c r="J20" s="30" t="e">
        <f t="shared" si="0"/>
        <v>#REF!</v>
      </c>
      <c r="K20" s="30" t="e">
        <f t="shared" si="1"/>
        <v>#REF!</v>
      </c>
      <c r="L20" s="30" t="e">
        <f>K20+J20</f>
        <v>#REF!</v>
      </c>
      <c r="M20" s="30" t="e">
        <f t="shared" si="2"/>
        <v>#REF!</v>
      </c>
      <c r="N20" s="30" t="e">
        <f>M20+L20</f>
        <v>#REF!</v>
      </c>
      <c r="O20" s="30">
        <v>2454.0900218499637</v>
      </c>
      <c r="P20" s="67">
        <v>300</v>
      </c>
    </row>
    <row r="21" spans="1:16" s="9" customFormat="1" ht="24" customHeight="1" thickBot="1">
      <c r="A21" s="32"/>
      <c r="B21" s="26" t="s">
        <v>52</v>
      </c>
      <c r="C21" s="15" t="s">
        <v>62</v>
      </c>
      <c r="D21" s="26" t="s">
        <v>15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9">
        <v>300</v>
      </c>
    </row>
    <row r="22" spans="1:16" s="9" customFormat="1" ht="24" customHeight="1" thickBot="1">
      <c r="A22" s="44" t="s">
        <v>16</v>
      </c>
      <c r="B22" s="4" t="s">
        <v>52</v>
      </c>
      <c r="C22" s="4" t="s">
        <v>45</v>
      </c>
      <c r="D22" s="4">
        <v>2000</v>
      </c>
      <c r="E22" s="30" t="e">
        <f>ROUND(#REF!/1.18*#REF!,0)</f>
        <v>#REF!</v>
      </c>
      <c r="F22" s="30">
        <f>ROUND(200000,0)</f>
        <v>200000</v>
      </c>
      <c r="G22" s="30" t="e">
        <f>ROUND(35/360*42*(E22*1.2+F22)/100,0)</f>
        <v>#REF!</v>
      </c>
      <c r="H22" s="30"/>
      <c r="I22" s="30" t="e">
        <f>G22+F22+E22+H22</f>
        <v>#REF!</v>
      </c>
      <c r="J22" s="30" t="e">
        <f t="shared" si="0"/>
        <v>#REF!</v>
      </c>
      <c r="K22" s="30" t="e">
        <f t="shared" si="1"/>
        <v>#REF!</v>
      </c>
      <c r="L22" s="30" t="e">
        <f>K22+J22</f>
        <v>#REF!</v>
      </c>
      <c r="M22" s="30" t="e">
        <f t="shared" si="2"/>
        <v>#REF!</v>
      </c>
      <c r="N22" s="30" t="e">
        <f>M22+L22</f>
        <v>#REF!</v>
      </c>
      <c r="O22" s="30">
        <v>2774.12390386016</v>
      </c>
      <c r="P22" s="67">
        <v>300</v>
      </c>
    </row>
    <row r="23" spans="1:16" s="9" customFormat="1" ht="24" customHeight="1" thickBot="1">
      <c r="A23" s="44"/>
      <c r="B23" s="4" t="s">
        <v>53</v>
      </c>
      <c r="C23" s="4" t="s">
        <v>47</v>
      </c>
      <c r="D23" s="4">
        <v>3700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59">
        <v>300</v>
      </c>
    </row>
    <row r="24" spans="1:16" s="9" customFormat="1" ht="23.25" customHeight="1" thickBot="1">
      <c r="A24" s="32" t="s">
        <v>17</v>
      </c>
      <c r="B24" s="26" t="s">
        <v>52</v>
      </c>
      <c r="C24" s="15" t="s">
        <v>63</v>
      </c>
      <c r="D24" s="26" t="s">
        <v>18</v>
      </c>
      <c r="E24" s="30" t="e">
        <f>ROUND(#REF!/1.18*#REF!,0)</f>
        <v>#REF!</v>
      </c>
      <c r="F24" s="30">
        <f>ROUND(200000,0)</f>
        <v>200000</v>
      </c>
      <c r="G24" s="30" t="e">
        <f>ROUND(35/360*42*(E24*1.2+F24)/100,0)</f>
        <v>#REF!</v>
      </c>
      <c r="H24" s="30"/>
      <c r="I24" s="30" t="e">
        <f>G24+F24+E24+H24</f>
        <v>#REF!</v>
      </c>
      <c r="J24" s="30" t="e">
        <f t="shared" si="0"/>
        <v>#REF!</v>
      </c>
      <c r="K24" s="30" t="e">
        <f t="shared" si="1"/>
        <v>#REF!</v>
      </c>
      <c r="L24" s="30" t="e">
        <f>K24+J24</f>
        <v>#REF!</v>
      </c>
      <c r="M24" s="30" t="e">
        <f t="shared" si="2"/>
        <v>#REF!</v>
      </c>
      <c r="N24" s="30" t="e">
        <f>M24+L24</f>
        <v>#REF!</v>
      </c>
      <c r="O24" s="30">
        <v>3094.1578732702114</v>
      </c>
      <c r="P24" s="67">
        <v>300</v>
      </c>
    </row>
    <row r="25" spans="1:16" s="9" customFormat="1" ht="27" customHeight="1" thickBot="1">
      <c r="A25" s="32"/>
      <c r="B25" s="26" t="s">
        <v>53</v>
      </c>
      <c r="C25" s="15" t="s">
        <v>62</v>
      </c>
      <c r="D25" s="26" t="s">
        <v>19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59">
        <v>300</v>
      </c>
    </row>
    <row r="26" spans="1:16" s="9" customFormat="1" ht="24" customHeight="1" thickBot="1">
      <c r="A26" s="44" t="s">
        <v>20</v>
      </c>
      <c r="B26" s="4" t="s">
        <v>54</v>
      </c>
      <c r="C26" s="4" t="s">
        <v>45</v>
      </c>
      <c r="D26" s="4">
        <v>2300</v>
      </c>
      <c r="E26" s="30" t="e">
        <f>ROUND(#REF!/1.18*#REF!,0)</f>
        <v>#REF!</v>
      </c>
      <c r="F26" s="30">
        <f>ROUND(200000,0)</f>
        <v>200000</v>
      </c>
      <c r="G26" s="30" t="e">
        <f>ROUND(35/360*42*(E26*1.2+F26)/100,0)</f>
        <v>#REF!</v>
      </c>
      <c r="H26" s="30"/>
      <c r="I26" s="30" t="e">
        <f>G26+F26+E26+H26</f>
        <v>#REF!</v>
      </c>
      <c r="J26" s="30" t="e">
        <f t="shared" si="0"/>
        <v>#REF!</v>
      </c>
      <c r="K26" s="30" t="e">
        <f t="shared" si="1"/>
        <v>#REF!</v>
      </c>
      <c r="L26" s="30" t="e">
        <f>K26+J26</f>
        <v>#REF!</v>
      </c>
      <c r="M26" s="30" t="e">
        <f t="shared" si="2"/>
        <v>#REF!</v>
      </c>
      <c r="N26" s="30" t="e">
        <f>M26+L26</f>
        <v>#REF!</v>
      </c>
      <c r="O26" s="30">
        <v>3030.1511143481425</v>
      </c>
      <c r="P26" s="67">
        <v>300</v>
      </c>
    </row>
    <row r="27" spans="1:16" s="9" customFormat="1" ht="27.75" customHeight="1" thickBot="1">
      <c r="A27" s="44"/>
      <c r="B27" s="4" t="s">
        <v>55</v>
      </c>
      <c r="C27" s="4" t="s">
        <v>47</v>
      </c>
      <c r="D27" s="4">
        <v>4700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59">
        <v>300</v>
      </c>
    </row>
    <row r="28" spans="1:16" s="9" customFormat="1" ht="24" customHeight="1" thickBot="1">
      <c r="A28" s="32" t="s">
        <v>21</v>
      </c>
      <c r="B28" s="26" t="s">
        <v>54</v>
      </c>
      <c r="C28" s="15" t="s">
        <v>63</v>
      </c>
      <c r="D28" s="26" t="s">
        <v>22</v>
      </c>
      <c r="E28" s="30" t="e">
        <f>ROUND(#REF!/1.18*#REF!,0)</f>
        <v>#REF!</v>
      </c>
      <c r="F28" s="30">
        <f>ROUND(200000,0)</f>
        <v>200000</v>
      </c>
      <c r="G28" s="30" t="e">
        <f>ROUND(35/360*42*(E28*1.2+F28)/100,0)</f>
        <v>#REF!</v>
      </c>
      <c r="H28" s="30"/>
      <c r="I28" s="30" t="e">
        <f>G28+F28+E28+H28</f>
        <v>#REF!</v>
      </c>
      <c r="J28" s="30" t="e">
        <f t="shared" si="0"/>
        <v>#REF!</v>
      </c>
      <c r="K28" s="30" t="e">
        <f t="shared" si="1"/>
        <v>#REF!</v>
      </c>
      <c r="L28" s="30" t="e">
        <f>K28+J28</f>
        <v>#REF!</v>
      </c>
      <c r="M28" s="30" t="e">
        <f t="shared" si="2"/>
        <v>#REF!</v>
      </c>
      <c r="N28" s="30" t="e">
        <f>M28+L28</f>
        <v>#REF!</v>
      </c>
      <c r="O28" s="30">
        <v>3375.787734887109</v>
      </c>
      <c r="P28" s="67">
        <v>300</v>
      </c>
    </row>
    <row r="29" spans="1:16" s="9" customFormat="1" ht="29.25" customHeight="1" thickBot="1">
      <c r="A29" s="32"/>
      <c r="B29" s="26" t="s">
        <v>55</v>
      </c>
      <c r="C29" s="15" t="s">
        <v>62</v>
      </c>
      <c r="D29" s="26" t="s">
        <v>23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9">
        <v>300</v>
      </c>
    </row>
    <row r="30" spans="1:16" s="9" customFormat="1" ht="24" customHeight="1" thickBot="1">
      <c r="A30" s="44" t="s">
        <v>24</v>
      </c>
      <c r="B30" s="4" t="s">
        <v>56</v>
      </c>
      <c r="C30" s="10" t="s">
        <v>45</v>
      </c>
      <c r="D30" s="4">
        <v>3000</v>
      </c>
      <c r="E30" s="30" t="e">
        <f>ROUND(#REF!/1.18*#REF!,0)</f>
        <v>#REF!</v>
      </c>
      <c r="F30" s="30">
        <f>ROUND(200000,0)</f>
        <v>200000</v>
      </c>
      <c r="G30" s="30" t="e">
        <f>ROUND(35/360*42*(E30*1.2+F30)/100,0)</f>
        <v>#REF!</v>
      </c>
      <c r="H30" s="30"/>
      <c r="I30" s="30" t="e">
        <f>G30+F30+E30+H30</f>
        <v>#REF!</v>
      </c>
      <c r="J30" s="30" t="e">
        <f t="shared" si="0"/>
        <v>#REF!</v>
      </c>
      <c r="K30" s="30" t="e">
        <f t="shared" si="1"/>
        <v>#REF!</v>
      </c>
      <c r="L30" s="30" t="e">
        <f>K30+J30</f>
        <v>#REF!</v>
      </c>
      <c r="M30" s="30" t="e">
        <f t="shared" si="2"/>
        <v>#REF!</v>
      </c>
      <c r="N30" s="30" t="e">
        <f>M30+L30</f>
        <v>#REF!</v>
      </c>
      <c r="O30" s="30">
        <v>3964.650021849963</v>
      </c>
      <c r="P30" s="67">
        <v>300</v>
      </c>
    </row>
    <row r="31" spans="1:16" s="9" customFormat="1" ht="30" customHeight="1" thickBot="1">
      <c r="A31" s="44"/>
      <c r="B31" s="4" t="s">
        <v>57</v>
      </c>
      <c r="C31" s="10" t="s">
        <v>47</v>
      </c>
      <c r="D31" s="4">
        <v>5000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59">
        <v>300</v>
      </c>
    </row>
    <row r="32" spans="1:16" s="9" customFormat="1" ht="24" customHeight="1" thickBot="1">
      <c r="A32" s="32" t="s">
        <v>43</v>
      </c>
      <c r="B32" s="26" t="s">
        <v>78</v>
      </c>
      <c r="C32" s="15" t="s">
        <v>63</v>
      </c>
      <c r="D32" s="26" t="s">
        <v>25</v>
      </c>
      <c r="E32" s="30" t="e">
        <f>ROUND(#REF!/1.18*#REF!,0)</f>
        <v>#REF!</v>
      </c>
      <c r="F32" s="30">
        <f>ROUND(200000,0)</f>
        <v>200000</v>
      </c>
      <c r="G32" s="30" t="e">
        <f>ROUND(35/360*42*(E32*1.2+F32)/100,0)</f>
        <v>#REF!</v>
      </c>
      <c r="H32" s="30"/>
      <c r="I32" s="30" t="e">
        <f>G32+F32+E32+H32</f>
        <v>#REF!</v>
      </c>
      <c r="J32" s="30" t="e">
        <f t="shared" si="0"/>
        <v>#REF!</v>
      </c>
      <c r="K32" s="30" t="e">
        <f t="shared" si="1"/>
        <v>#REF!</v>
      </c>
      <c r="L32" s="30" t="e">
        <f>K32+J32</f>
        <v>#REF!</v>
      </c>
      <c r="M32" s="30" t="e">
        <f t="shared" si="2"/>
        <v>#REF!</v>
      </c>
      <c r="N32" s="30" t="e">
        <f>M32+L32</f>
        <v>#REF!</v>
      </c>
      <c r="O32" s="30">
        <v>4438.300335032775</v>
      </c>
      <c r="P32" s="67">
        <v>300</v>
      </c>
    </row>
    <row r="33" spans="1:16" s="9" customFormat="1" ht="33.75" customHeight="1" thickBot="1">
      <c r="A33" s="32"/>
      <c r="B33" s="26" t="s">
        <v>79</v>
      </c>
      <c r="C33" s="15" t="s">
        <v>47</v>
      </c>
      <c r="D33" s="26" t="s">
        <v>26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59">
        <v>300</v>
      </c>
    </row>
    <row r="34" spans="1:16" s="19" customFormat="1" ht="24" customHeight="1" thickBot="1">
      <c r="A34" s="42" t="s">
        <v>69</v>
      </c>
      <c r="B34" s="29" t="s">
        <v>80</v>
      </c>
      <c r="C34" s="25" t="s">
        <v>45</v>
      </c>
      <c r="D34" s="29">
        <v>3400</v>
      </c>
      <c r="E34" s="30" t="e">
        <f>ROUND(#REF!/1.18*#REF!,0)</f>
        <v>#REF!</v>
      </c>
      <c r="F34" s="30">
        <f>ROUND(200000,0)</f>
        <v>200000</v>
      </c>
      <c r="G34" s="30" t="e">
        <f>ROUND(35/360*42*(E34*1.2+F34)/100,0)</f>
        <v>#REF!</v>
      </c>
      <c r="H34" s="30"/>
      <c r="I34" s="30" t="e">
        <f>G34+F34+E34+H34</f>
        <v>#REF!</v>
      </c>
      <c r="J34" s="30" t="e">
        <f t="shared" si="0"/>
        <v>#REF!</v>
      </c>
      <c r="K34" s="30" t="e">
        <f t="shared" si="1"/>
        <v>#REF!</v>
      </c>
      <c r="L34" s="30" t="e">
        <f>K34+J34</f>
        <v>#REF!</v>
      </c>
      <c r="M34" s="30" t="e">
        <f t="shared" si="2"/>
        <v>#REF!</v>
      </c>
      <c r="N34" s="30" t="e">
        <f>M34+L34</f>
        <v>#REF!</v>
      </c>
      <c r="O34" s="30">
        <v>5014.361427530955</v>
      </c>
      <c r="P34" s="67">
        <v>300</v>
      </c>
    </row>
    <row r="35" spans="1:16" s="19" customFormat="1" ht="30" customHeight="1" thickBot="1">
      <c r="A35" s="42"/>
      <c r="B35" s="24" t="s">
        <v>83</v>
      </c>
      <c r="C35" s="25" t="s">
        <v>47</v>
      </c>
      <c r="D35" s="29">
        <v>6000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9">
        <v>300</v>
      </c>
    </row>
    <row r="36" spans="1:16" s="9" customFormat="1" ht="24" customHeight="1" thickBot="1">
      <c r="A36" s="32" t="s">
        <v>42</v>
      </c>
      <c r="B36" s="26" t="s">
        <v>81</v>
      </c>
      <c r="C36" s="15" t="s">
        <v>63</v>
      </c>
      <c r="D36" s="26" t="s">
        <v>70</v>
      </c>
      <c r="E36" s="30" t="e">
        <f>ROUND(#REF!/1.18*#REF!,0)</f>
        <v>#REF!</v>
      </c>
      <c r="F36" s="30">
        <f>ROUND(200000,0)</f>
        <v>200000</v>
      </c>
      <c r="G36" s="30" t="e">
        <f>ROUND(35/360*42*(E36*1.2+F36)/100,0)</f>
        <v>#REF!</v>
      </c>
      <c r="H36" s="30"/>
      <c r="I36" s="30" t="e">
        <f>G36+F36+E36+H36</f>
        <v>#REF!</v>
      </c>
      <c r="J36" s="30" t="e">
        <f t="shared" si="0"/>
        <v>#REF!</v>
      </c>
      <c r="K36" s="30" t="e">
        <f t="shared" si="1"/>
        <v>#REF!</v>
      </c>
      <c r="L36" s="30" t="e">
        <f>K36+J36</f>
        <v>#REF!</v>
      </c>
      <c r="M36" s="30" t="e">
        <f t="shared" si="2"/>
        <v>#REF!</v>
      </c>
      <c r="N36" s="30" t="e">
        <f>M36+L36</f>
        <v>#REF!</v>
      </c>
      <c r="O36" s="30">
        <v>5398.40206846322</v>
      </c>
      <c r="P36" s="67">
        <v>300</v>
      </c>
    </row>
    <row r="37" spans="1:16" s="9" customFormat="1" ht="31.5" customHeight="1" thickBot="1">
      <c r="A37" s="32"/>
      <c r="B37" s="26" t="s">
        <v>82</v>
      </c>
      <c r="C37" s="15" t="s">
        <v>61</v>
      </c>
      <c r="D37" s="26" t="s">
        <v>71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59">
        <v>300</v>
      </c>
    </row>
    <row r="38" spans="1:16" s="19" customFormat="1" ht="27" customHeight="1" thickBot="1">
      <c r="A38" s="44" t="s">
        <v>27</v>
      </c>
      <c r="B38" s="27" t="s">
        <v>72</v>
      </c>
      <c r="C38" s="55" t="s">
        <v>28</v>
      </c>
      <c r="D38" s="36" t="s">
        <v>66</v>
      </c>
      <c r="E38" s="30" t="e">
        <f>ROUND(#REF!/1.18*#REF!,0)</f>
        <v>#REF!</v>
      </c>
      <c r="F38" s="30">
        <f>ROUND(200000,0)</f>
        <v>200000</v>
      </c>
      <c r="G38" s="30" t="e">
        <f>ROUND(35/360*42*(E38*1.2+F38)/100,0)</f>
        <v>#REF!</v>
      </c>
      <c r="H38" s="30"/>
      <c r="I38" s="30" t="e">
        <f>G38+F38+E38+H38</f>
        <v>#REF!</v>
      </c>
      <c r="J38" s="30" t="e">
        <f t="shared" si="0"/>
        <v>#REF!</v>
      </c>
      <c r="K38" s="30" t="e">
        <f t="shared" si="1"/>
        <v>#REF!</v>
      </c>
      <c r="L38" s="30" t="e">
        <f>K38+J38</f>
        <v>#REF!</v>
      </c>
      <c r="M38" s="30" t="e">
        <f t="shared" si="2"/>
        <v>#REF!</v>
      </c>
      <c r="N38" s="30" t="e">
        <f>M38+L38</f>
        <v>#REF!</v>
      </c>
      <c r="O38" s="30">
        <v>1686.0087399854333</v>
      </c>
      <c r="P38" s="67">
        <v>240</v>
      </c>
    </row>
    <row r="39" spans="1:16" s="19" customFormat="1" ht="26.25" customHeight="1" thickBot="1">
      <c r="A39" s="44"/>
      <c r="B39" s="27" t="s">
        <v>73</v>
      </c>
      <c r="C39" s="55"/>
      <c r="D39" s="36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59">
        <v>240</v>
      </c>
    </row>
    <row r="40" spans="1:16" s="9" customFormat="1" ht="53.25" customHeight="1" thickBot="1">
      <c r="A40" s="20" t="s">
        <v>64</v>
      </c>
      <c r="B40" s="21">
        <v>380</v>
      </c>
      <c r="C40" s="22" t="s">
        <v>74</v>
      </c>
      <c r="D40" s="23" t="s">
        <v>66</v>
      </c>
      <c r="E40" s="30" t="e">
        <f>ROUND(#REF!/1.18*#REF!,0)</f>
        <v>#REF!</v>
      </c>
      <c r="F40" s="30">
        <f>ROUND(200000,0)</f>
        <v>200000</v>
      </c>
      <c r="G40" s="30" t="e">
        <f>ROUND(35/360*42*(E40*1.2+F40)/100,0)</f>
        <v>#REF!</v>
      </c>
      <c r="H40" s="30"/>
      <c r="I40" s="30" t="e">
        <f>G40+F40+E40+H40</f>
        <v>#REF!</v>
      </c>
      <c r="J40" s="30" t="e">
        <f t="shared" si="0"/>
        <v>#REF!</v>
      </c>
      <c r="K40" s="30" t="e">
        <f t="shared" si="1"/>
        <v>#REF!</v>
      </c>
      <c r="L40" s="30" t="e">
        <f>K40+J40</f>
        <v>#REF!</v>
      </c>
      <c r="M40" s="30" t="e">
        <f t="shared" si="2"/>
        <v>#REF!</v>
      </c>
      <c r="N40" s="30" t="e">
        <f>M40+L40</f>
        <v>#REF!</v>
      </c>
      <c r="O40" s="30">
        <v>1942.035950473416</v>
      </c>
      <c r="P40" s="67">
        <v>240</v>
      </c>
    </row>
    <row r="41" spans="1:16" ht="65.25" customHeight="1" thickBot="1">
      <c r="A41" s="34" t="s">
        <v>65</v>
      </c>
      <c r="B41" s="35"/>
      <c r="C41" s="35"/>
      <c r="D41" s="3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59"/>
    </row>
    <row r="42" spans="1:16" ht="27" customHeight="1" thickBot="1">
      <c r="A42" s="39" t="s">
        <v>30</v>
      </c>
      <c r="B42" s="3" t="s">
        <v>38</v>
      </c>
      <c r="C42" s="3" t="s">
        <v>37</v>
      </c>
      <c r="D42" s="40"/>
      <c r="E42" s="30" t="e">
        <f>ROUND(#REF!/1.18*#REF!,0)</f>
        <v>#REF!</v>
      </c>
      <c r="F42" s="30">
        <f>ROUND(200000,0)</f>
        <v>200000</v>
      </c>
      <c r="G42" s="30" t="e">
        <f>ROUND(35/360*42*(E42*1.2+F42)/100,0)</f>
        <v>#REF!</v>
      </c>
      <c r="H42" s="30"/>
      <c r="I42" s="30" t="e">
        <f>G42+F42+E42+H42</f>
        <v>#REF!</v>
      </c>
      <c r="J42" s="30" t="e">
        <f t="shared" si="0"/>
        <v>#REF!</v>
      </c>
      <c r="K42" s="30" t="e">
        <f t="shared" si="1"/>
        <v>#REF!</v>
      </c>
      <c r="L42" s="30" t="e">
        <f>K42+J42</f>
        <v>#REF!</v>
      </c>
      <c r="M42" s="30" t="e">
        <f t="shared" si="2"/>
        <v>#REF!</v>
      </c>
      <c r="N42" s="30" t="e">
        <f>M42+L42</f>
        <v>#REF!</v>
      </c>
      <c r="O42" s="30">
        <v>3990.2527603787325</v>
      </c>
      <c r="P42" s="67">
        <v>300</v>
      </c>
    </row>
    <row r="43" spans="1:16" ht="39.75" customHeight="1" thickBot="1">
      <c r="A43" s="39"/>
      <c r="B43" s="3" t="s">
        <v>29</v>
      </c>
      <c r="C43" s="3" t="s">
        <v>39</v>
      </c>
      <c r="D43" s="4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59">
        <v>300</v>
      </c>
    </row>
    <row r="44" spans="1:16" ht="30.75" customHeight="1" thickBot="1">
      <c r="A44" s="37" t="s">
        <v>68</v>
      </c>
      <c r="B44" s="3" t="s">
        <v>31</v>
      </c>
      <c r="C44" s="3" t="s">
        <v>37</v>
      </c>
      <c r="D44" s="40"/>
      <c r="E44" s="30" t="e">
        <f>ROUND(#REF!/1.18*#REF!,0)</f>
        <v>#REF!</v>
      </c>
      <c r="F44" s="30">
        <f>ROUND(200000,0)</f>
        <v>200000</v>
      </c>
      <c r="G44" s="30" t="e">
        <f>ROUND(35/360*42*(E44*1.2+F44)/100,0)</f>
        <v>#REF!</v>
      </c>
      <c r="H44" s="30"/>
      <c r="I44" s="30" t="e">
        <f>G44+F44+E44+H44</f>
        <v>#REF!</v>
      </c>
      <c r="J44" s="30" t="e">
        <f t="shared" si="0"/>
        <v>#REF!</v>
      </c>
      <c r="K44" s="30" t="e">
        <f t="shared" si="1"/>
        <v>#REF!</v>
      </c>
      <c r="L44" s="30" t="e">
        <f>K44+J44</f>
        <v>#REF!</v>
      </c>
      <c r="M44" s="30" t="e">
        <f t="shared" si="2"/>
        <v>#REF!</v>
      </c>
      <c r="N44" s="30" t="e">
        <f>M44+L44</f>
        <v>#REF!</v>
      </c>
      <c r="O44" s="30">
        <v>4950.354493809177</v>
      </c>
      <c r="P44" s="67">
        <v>300</v>
      </c>
    </row>
    <row r="45" spans="1:16" ht="31.5" customHeight="1" thickBot="1">
      <c r="A45" s="38"/>
      <c r="B45" s="18" t="s">
        <v>32</v>
      </c>
      <c r="C45" s="18" t="s">
        <v>39</v>
      </c>
      <c r="D45" s="4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59">
        <v>300</v>
      </c>
    </row>
    <row r="46" spans="1:16" ht="28.5" customHeight="1" thickBot="1">
      <c r="A46" s="54" t="s">
        <v>33</v>
      </c>
      <c r="B46" s="54"/>
      <c r="C46" s="54"/>
      <c r="D46" s="54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67"/>
    </row>
    <row r="47" spans="1:16" ht="23.25" customHeight="1" thickBot="1">
      <c r="A47" s="53" t="s">
        <v>34</v>
      </c>
      <c r="B47" s="53"/>
      <c r="C47" s="53"/>
      <c r="D47" s="5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59"/>
    </row>
    <row r="48" spans="1:16" ht="23.25" customHeight="1">
      <c r="A48" s="53" t="s">
        <v>35</v>
      </c>
      <c r="B48" s="53"/>
      <c r="C48" s="53"/>
      <c r="D48" s="53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67"/>
    </row>
  </sheetData>
  <sheetProtection/>
  <mergeCells count="32">
    <mergeCell ref="O3:O7"/>
    <mergeCell ref="A26:A27"/>
    <mergeCell ref="A24:A25"/>
    <mergeCell ref="P3:P7"/>
    <mergeCell ref="A18:A19"/>
    <mergeCell ref="A22:A23"/>
    <mergeCell ref="A20:A21"/>
    <mergeCell ref="A48:D48"/>
    <mergeCell ref="A47:D47"/>
    <mergeCell ref="A46:D46"/>
    <mergeCell ref="A38:A39"/>
    <mergeCell ref="A30:A31"/>
    <mergeCell ref="A28:A29"/>
    <mergeCell ref="C38:C39"/>
    <mergeCell ref="B3:B7"/>
    <mergeCell ref="C3:C7"/>
    <mergeCell ref="D3:D5"/>
    <mergeCell ref="D6:D7"/>
    <mergeCell ref="A12:A13"/>
    <mergeCell ref="A14:A15"/>
    <mergeCell ref="A10:A11"/>
    <mergeCell ref="A3:A7"/>
    <mergeCell ref="A34:A35"/>
    <mergeCell ref="A32:A33"/>
    <mergeCell ref="A44:A45"/>
    <mergeCell ref="A42:A43"/>
    <mergeCell ref="D42:D45"/>
    <mergeCell ref="A41:D41"/>
    <mergeCell ref="D38:D39"/>
    <mergeCell ref="A36:A37"/>
    <mergeCell ref="A1:D1"/>
    <mergeCell ref="A16:A17"/>
  </mergeCells>
  <printOptions/>
  <pageMargins left="0.29" right="0.25" top="0.30972222222222223" bottom="0.5298611111111111" header="0.5118055555555556" footer="0.5118055555555556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ref1</dc:creator>
  <cp:keywords/>
  <dc:description/>
  <cp:lastModifiedBy>Виткевич Людмила Ивановна</cp:lastModifiedBy>
  <cp:lastPrinted>2014-06-03T13:05:11Z</cp:lastPrinted>
  <dcterms:created xsi:type="dcterms:W3CDTF">2011-02-14T12:25:10Z</dcterms:created>
  <dcterms:modified xsi:type="dcterms:W3CDTF">2014-06-03T13:28:53Z</dcterms:modified>
  <cp:category/>
  <cp:version/>
  <cp:contentType/>
  <cp:contentStatus/>
</cp:coreProperties>
</file>